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ybcecatholicedu.sharepoint.com/sites/sp-sjv/staff/Admin Drive/Finance/2026 Finance/2026 SCHOOL FEES/"/>
    </mc:Choice>
  </mc:AlternateContent>
  <xr:revisionPtr revIDLastSave="26" documentId="8_{11118586-E826-4E94-A16E-849773548DB5}" xr6:coauthVersionLast="47" xr6:coauthVersionMax="47" xr10:uidLastSave="{C21353E3-075F-49F9-8901-7F84BA87D77D}"/>
  <bookViews>
    <workbookView xWindow="28680" yWindow="-120" windowWidth="29040" windowHeight="15840" xr2:uid="{00000000-000D-0000-FFFF-FFFF00000000}"/>
  </bookViews>
  <sheets>
    <sheet name="Fee Calculation 2026" sheetId="8" r:id="rId1"/>
    <sheet name="Sheet1" sheetId="9" state="hidden" r:id="rId2"/>
  </sheets>
  <definedNames>
    <definedName name="_xlnm.Print_Area" localSheetId="0">'Fee Calculation 2026'!$A$1:$F$71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8" l="1"/>
  <c r="E46" i="8" s="1"/>
  <c r="D48" i="8"/>
  <c r="E48" i="8" s="1"/>
  <c r="D44" i="8"/>
  <c r="E44" i="8" s="1"/>
  <c r="D43" i="8"/>
  <c r="E43" i="8" s="1"/>
  <c r="D53" i="8"/>
  <c r="E53" i="8" s="1"/>
  <c r="D52" i="8"/>
  <c r="E52" i="8" s="1"/>
  <c r="D51" i="8"/>
  <c r="E51" i="8" s="1"/>
  <c r="D24" i="8"/>
  <c r="E24" i="8" s="1"/>
  <c r="D49" i="8"/>
  <c r="E49" i="8" s="1"/>
  <c r="D47" i="8"/>
  <c r="E47" i="8" s="1"/>
  <c r="D32" i="8"/>
  <c r="E32" i="8" s="1"/>
  <c r="D40" i="8"/>
  <c r="E40" i="8" s="1"/>
  <c r="D15" i="8"/>
  <c r="E15" i="8" s="1"/>
  <c r="D16" i="8"/>
  <c r="E16" i="8" s="1"/>
  <c r="D17" i="8"/>
  <c r="E17" i="8" s="1"/>
  <c r="D18" i="8"/>
  <c r="E18" i="8" s="1"/>
  <c r="D20" i="8"/>
  <c r="E20" i="8" s="1"/>
  <c r="D22" i="8"/>
  <c r="E22" i="8" s="1"/>
  <c r="D27" i="8"/>
  <c r="E27" i="8" s="1"/>
  <c r="D28" i="8"/>
  <c r="E28" i="8" s="1"/>
  <c r="D29" i="8"/>
  <c r="E29" i="8" s="1"/>
  <c r="D30" i="8"/>
  <c r="E30" i="8" s="1"/>
  <c r="D31" i="8"/>
  <c r="E31" i="8" s="1"/>
  <c r="D33" i="8"/>
  <c r="E33" i="8" s="1"/>
  <c r="D35" i="8"/>
  <c r="E35" i="8" s="1"/>
  <c r="D36" i="8"/>
  <c r="E36" i="8" s="1"/>
  <c r="D37" i="8"/>
  <c r="E37" i="8" s="1"/>
  <c r="D38" i="8"/>
  <c r="E38" i="8" s="1"/>
  <c r="D39" i="8"/>
  <c r="E39" i="8" s="1"/>
  <c r="D41" i="8"/>
  <c r="E41" i="8" s="1"/>
  <c r="E56" i="8" l="1"/>
  <c r="E62" i="8" s="1"/>
  <c r="E67" i="8" l="1"/>
  <c r="E66" i="8"/>
  <c r="E69" i="8"/>
  <c r="E68" i="8"/>
</calcChain>
</file>

<file path=xl/sharedStrings.xml><?xml version="1.0" encoding="utf-8"?>
<sst xmlns="http://schemas.openxmlformats.org/spreadsheetml/2006/main" count="80" uniqueCount="57">
  <si>
    <r>
      <t xml:space="preserve">Enter relevant data in the blue sections.        
                                                                                                                                                                                                                                                                                                                                                                           If using the Direct Debit or Credit Card regular payment method, please print &amp;/or scan your authority payment form and worksheet to the Finance Secretary at </t>
    </r>
    <r>
      <rPr>
        <b/>
        <i/>
        <sz val="12"/>
        <color rgb="FF0070C0"/>
        <rFont val="Arial"/>
        <family val="2"/>
      </rPr>
      <t>pmanfinance@bne.catholic.edu.au</t>
    </r>
    <r>
      <rPr>
        <b/>
        <i/>
        <sz val="12"/>
        <rFont val="Arial"/>
        <family val="2"/>
      </rPr>
      <t xml:space="preserve"> for processing.</t>
    </r>
  </si>
  <si>
    <t xml:space="preserve">
</t>
  </si>
  <si>
    <t>Family Details</t>
  </si>
  <si>
    <t xml:space="preserve">No of Children </t>
  </si>
  <si>
    <t>USE DROPDOWN MENU</t>
  </si>
  <si>
    <t>Fee %</t>
  </si>
  <si>
    <t>Prep</t>
  </si>
  <si>
    <t>Account Holder - Name(s)</t>
  </si>
  <si>
    <t>Customer #</t>
  </si>
  <si>
    <t>Fee Category</t>
  </si>
  <si>
    <t>Description</t>
  </si>
  <si>
    <t>Fee Schedule</t>
  </si>
  <si>
    <t xml:space="preserve">Number </t>
  </si>
  <si>
    <t>Annual Fee</t>
  </si>
  <si>
    <t>Tuition Fees</t>
  </si>
  <si>
    <t xml:space="preserve">  1 Child </t>
  </si>
  <si>
    <t xml:space="preserve">  2 Children</t>
  </si>
  <si>
    <t xml:space="preserve">  3 Children</t>
  </si>
  <si>
    <t xml:space="preserve">  4 Children or more</t>
  </si>
  <si>
    <t>Capital Levy</t>
  </si>
  <si>
    <t xml:space="preserve">per Family - Compulsory  </t>
  </si>
  <si>
    <t>P&amp;F Levy</t>
  </si>
  <si>
    <t>ICT Levy</t>
  </si>
  <si>
    <t>Student Resource Levy</t>
  </si>
  <si>
    <t>Year 1</t>
  </si>
  <si>
    <t>Year 2</t>
  </si>
  <si>
    <t>Year 3</t>
  </si>
  <si>
    <t>Year 4</t>
  </si>
  <si>
    <t>Year 5</t>
  </si>
  <si>
    <t>Year 6</t>
  </si>
  <si>
    <t>Music Immersion Program</t>
  </si>
  <si>
    <t>1:1 iPad Program</t>
  </si>
  <si>
    <t>Camp *</t>
  </si>
  <si>
    <t>Adjustments</t>
  </si>
  <si>
    <t xml:space="preserve">Adjust for any Credit or Debit amounts from previous year </t>
  </si>
  <si>
    <t>Put in actual amount</t>
  </si>
  <si>
    <t>*  Deduct Credit Balance Brought Forward from previous year </t>
  </si>
  <si>
    <t>*  Add Debit Balance Brought Forward from previous year (amount still owing)</t>
  </si>
  <si>
    <t xml:space="preserve">           Annual Total including Adjustments from previous year</t>
  </si>
  <si>
    <t>Always round up the cents</t>
  </si>
  <si>
    <t>Payment Schedule</t>
  </si>
  <si>
    <r>
      <t xml:space="preserve">  Payment Frequency - </t>
    </r>
    <r>
      <rPr>
        <b/>
        <sz val="10"/>
        <rFont val="Arial"/>
        <family val="2"/>
      </rPr>
      <t>Weekly</t>
    </r>
    <r>
      <rPr>
        <sz val="10"/>
        <rFont val="Arial"/>
        <family val="2"/>
      </rPr>
      <t xml:space="preserve">              (February to November)</t>
    </r>
  </si>
  <si>
    <t>÷ 40 pmts</t>
  </si>
  <si>
    <t>Direct Debit &amp; Bpoint Forms available online</t>
  </si>
  <si>
    <r>
      <t xml:space="preserve">  Payment Frequency - </t>
    </r>
    <r>
      <rPr>
        <b/>
        <sz val="10"/>
        <rFont val="Arial"/>
        <family val="2"/>
      </rPr>
      <t>Fortnightly</t>
    </r>
    <r>
      <rPr>
        <sz val="10"/>
        <rFont val="Arial"/>
        <family val="2"/>
      </rPr>
      <t xml:space="preserve">        (February to November)</t>
    </r>
  </si>
  <si>
    <t>÷ 20 pmts</t>
  </si>
  <si>
    <t>Use the LINK below to work out your fee dates</t>
  </si>
  <si>
    <r>
      <t xml:space="preserve">  Payment Frequency - </t>
    </r>
    <r>
      <rPr>
        <b/>
        <sz val="10"/>
        <rFont val="Arial"/>
        <family val="2"/>
      </rPr>
      <t>Monthly</t>
    </r>
    <r>
      <rPr>
        <sz val="10"/>
        <rFont val="Arial"/>
        <family val="2"/>
      </rPr>
      <t xml:space="preserve">            (February to November)</t>
    </r>
  </si>
  <si>
    <t>÷ 10 pmts</t>
  </si>
  <si>
    <r>
      <t xml:space="preserve">  Payment Frequency - </t>
    </r>
    <r>
      <rPr>
        <b/>
        <sz val="10"/>
        <rFont val="Arial"/>
        <family val="2"/>
      </rPr>
      <t xml:space="preserve">Term </t>
    </r>
    <r>
      <rPr>
        <sz val="10"/>
        <rFont val="Arial"/>
        <family val="2"/>
      </rPr>
      <t xml:space="preserve">                by end of Week 4 of each Term</t>
    </r>
  </si>
  <si>
    <t>÷   4 pmts</t>
  </si>
  <si>
    <t>ADF Ready-reckoner</t>
  </si>
  <si>
    <t xml:space="preserve"> </t>
  </si>
  <si>
    <t xml:space="preserve">Student Activity Levy </t>
  </si>
  <si>
    <t>*Camp costs are an estimate only-the actual cost will be charged after the camp has occurred</t>
  </si>
  <si>
    <t>                                           TOTAL FOR 2026</t>
  </si>
  <si>
    <r>
      <t xml:space="preserve">         </t>
    </r>
    <r>
      <rPr>
        <b/>
        <sz val="14"/>
        <rFont val="Arial"/>
        <family val="2"/>
      </rPr>
      <t>2026 - FEE CALCULATION WORKSHEET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</si>
</sst>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&quot;$&quot;#,##0.00"/>
    <numFmt numFmtId="166" formatCode="_-[$$-409]* #,##0.00_ ;_-[$$-409]* \-#,##0.00\ ;_-[$$-409]* &quot;-&quot;??_ ;_-@_ "/>
  </numFmts>
  <fonts count="21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color theme="0" tint="-0.14999847407452621"/>
      <name val="Arial"/>
      <family val="2"/>
    </font>
    <font>
      <b/>
      <i/>
      <sz val="12"/>
      <color rgb="FFFF0000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i/>
      <sz val="12"/>
      <color rgb="FF0070C0"/>
      <name val="Arial"/>
      <family val="2"/>
    </font>
    <font>
      <sz val="10"/>
      <name val="Arial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7" fillId="0" borderId="5" xfId="0" applyFont="1" applyBorder="1"/>
    <xf numFmtId="165" fontId="4" fillId="0" borderId="5" xfId="0" applyNumberFormat="1" applyFont="1" applyBorder="1" applyAlignment="1">
      <alignment horizontal="center"/>
    </xf>
    <xf numFmtId="0" fontId="4" fillId="0" borderId="10" xfId="0" applyFont="1" applyBorder="1" applyAlignment="1" applyProtection="1">
      <alignment horizontal="center"/>
      <protection locked="0"/>
    </xf>
    <xf numFmtId="165" fontId="4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8" fillId="0" borderId="0" xfId="0" applyFont="1"/>
    <xf numFmtId="0" fontId="7" fillId="2" borderId="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4" fillId="6" borderId="8" xfId="0" applyFont="1" applyFill="1" applyBorder="1" applyProtection="1">
      <protection locked="0"/>
    </xf>
    <xf numFmtId="1" fontId="7" fillId="6" borderId="8" xfId="0" applyNumberFormat="1" applyFont="1" applyFill="1" applyBorder="1" applyAlignment="1" applyProtection="1">
      <alignment horizontal="center" vertical="top"/>
      <protection locked="0"/>
    </xf>
    <xf numFmtId="0" fontId="7" fillId="0" borderId="8" xfId="0" applyFont="1" applyBorder="1" applyAlignment="1">
      <alignment horizontal="center"/>
    </xf>
    <xf numFmtId="165" fontId="10" fillId="6" borderId="9" xfId="0" applyNumberFormat="1" applyFont="1" applyFill="1" applyBorder="1" applyAlignment="1" applyProtection="1">
      <alignment horizontal="center" vertical="top"/>
      <protection locked="0"/>
    </xf>
    <xf numFmtId="0" fontId="10" fillId="0" borderId="9" xfId="0" applyFont="1" applyBorder="1" applyAlignment="1">
      <alignment horizontal="center" vertical="top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3" borderId="3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/>
    </xf>
    <xf numFmtId="4" fontId="7" fillId="0" borderId="4" xfId="0" applyNumberFormat="1" applyFont="1" applyBorder="1" applyAlignment="1">
      <alignment horizontal="center" wrapText="1"/>
    </xf>
    <xf numFmtId="4" fontId="7" fillId="0" borderId="4" xfId="0" applyNumberFormat="1" applyFont="1" applyBorder="1" applyAlignment="1">
      <alignment horizontal="left" wrapText="1"/>
    </xf>
    <xf numFmtId="165" fontId="7" fillId="0" borderId="4" xfId="0" applyNumberFormat="1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165" fontId="7" fillId="0" borderId="4" xfId="0" applyNumberFormat="1" applyFon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0" fontId="4" fillId="0" borderId="5" xfId="0" applyFont="1" applyBorder="1"/>
    <xf numFmtId="0" fontId="4" fillId="0" borderId="1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6" xfId="0" applyFont="1" applyBorder="1"/>
    <xf numFmtId="165" fontId="4" fillId="0" borderId="6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4" xfId="0" applyFont="1" applyBorder="1"/>
    <xf numFmtId="165" fontId="4" fillId="0" borderId="4" xfId="0" applyNumberFormat="1" applyFont="1" applyBorder="1" applyAlignment="1">
      <alignment horizontal="center"/>
    </xf>
    <xf numFmtId="0" fontId="4" fillId="0" borderId="12" xfId="0" applyFont="1" applyBorder="1" applyAlignment="1" applyProtection="1">
      <alignment horizontal="center"/>
      <protection locked="0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" fontId="7" fillId="0" borderId="4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left"/>
    </xf>
    <xf numFmtId="0" fontId="6" fillId="0" borderId="14" xfId="0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0" fontId="4" fillId="0" borderId="33" xfId="0" applyFont="1" applyBorder="1" applyAlignment="1" applyProtection="1">
      <alignment horizontal="center"/>
      <protection locked="0"/>
    </xf>
    <xf numFmtId="165" fontId="4" fillId="0" borderId="0" xfId="0" applyNumberFormat="1" applyFont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4" fillId="2" borderId="25" xfId="0" applyFont="1" applyFill="1" applyBorder="1" applyAlignment="1">
      <alignment horizontal="left"/>
    </xf>
    <xf numFmtId="0" fontId="4" fillId="2" borderId="26" xfId="0" applyFont="1" applyFill="1" applyBorder="1" applyAlignment="1">
      <alignment horizontal="left"/>
    </xf>
    <xf numFmtId="165" fontId="7" fillId="2" borderId="18" xfId="0" applyNumberFormat="1" applyFont="1" applyFill="1" applyBorder="1" applyAlignment="1">
      <alignment horizontal="center"/>
    </xf>
    <xf numFmtId="0" fontId="6" fillId="4" borderId="19" xfId="0" applyFont="1" applyFill="1" applyBorder="1"/>
    <xf numFmtId="0" fontId="4" fillId="4" borderId="0" xfId="0" applyFont="1" applyFill="1"/>
    <xf numFmtId="0" fontId="4" fillId="4" borderId="20" xfId="0" applyFont="1" applyFill="1" applyBorder="1" applyAlignment="1">
      <alignment horizontal="center"/>
    </xf>
    <xf numFmtId="166" fontId="11" fillId="6" borderId="32" xfId="1" applyNumberFormat="1" applyFont="1" applyFill="1" applyBorder="1" applyProtection="1">
      <protection locked="0"/>
    </xf>
    <xf numFmtId="165" fontId="4" fillId="2" borderId="0" xfId="1" applyNumberFormat="1" applyFont="1" applyFill="1" applyAlignment="1">
      <alignment horizontal="center"/>
    </xf>
    <xf numFmtId="0" fontId="6" fillId="4" borderId="21" xfId="0" applyFont="1" applyFill="1" applyBorder="1"/>
    <xf numFmtId="0" fontId="4" fillId="4" borderId="22" xfId="0" applyFont="1" applyFill="1" applyBorder="1"/>
    <xf numFmtId="0" fontId="4" fillId="4" borderId="23" xfId="0" applyFont="1" applyFill="1" applyBorder="1"/>
    <xf numFmtId="166" fontId="11" fillId="6" borderId="31" xfId="1" applyNumberFormat="1" applyFont="1" applyFill="1" applyBorder="1" applyProtection="1">
      <protection locked="0"/>
    </xf>
    <xf numFmtId="0" fontId="6" fillId="2" borderId="19" xfId="0" applyFont="1" applyFill="1" applyBorder="1"/>
    <xf numFmtId="164" fontId="4" fillId="2" borderId="0" xfId="1" applyFont="1" applyFill="1"/>
    <xf numFmtId="165" fontId="12" fillId="2" borderId="0" xfId="1" applyNumberFormat="1" applyFont="1" applyFill="1" applyAlignment="1">
      <alignment horizontal="center"/>
    </xf>
    <xf numFmtId="0" fontId="4" fillId="0" borderId="0" xfId="0" applyFont="1" applyAlignment="1">
      <alignment vertical="center"/>
    </xf>
    <xf numFmtId="165" fontId="7" fillId="2" borderId="0" xfId="0" applyNumberFormat="1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left" vertical="center" wrapText="1"/>
    </xf>
    <xf numFmtId="4" fontId="4" fillId="0" borderId="0" xfId="0" applyNumberFormat="1" applyFont="1" applyAlignment="1">
      <alignment horizontal="right"/>
    </xf>
    <xf numFmtId="165" fontId="7" fillId="5" borderId="7" xfId="0" applyNumberFormat="1" applyFont="1" applyFill="1" applyBorder="1" applyAlignment="1">
      <alignment horizontal="center"/>
    </xf>
    <xf numFmtId="165" fontId="7" fillId="5" borderId="8" xfId="0" applyNumberFormat="1" applyFont="1" applyFill="1" applyBorder="1" applyAlignment="1">
      <alignment horizontal="center"/>
    </xf>
    <xf numFmtId="165" fontId="7" fillId="5" borderId="9" xfId="0" applyNumberFormat="1" applyFont="1" applyFill="1" applyBorder="1" applyAlignment="1">
      <alignment horizontal="center"/>
    </xf>
    <xf numFmtId="0" fontId="13" fillId="2" borderId="24" xfId="0" applyFont="1" applyFill="1" applyBorder="1" applyAlignment="1">
      <alignment horizontal="left"/>
    </xf>
    <xf numFmtId="0" fontId="14" fillId="0" borderId="12" xfId="0" applyFont="1" applyBorder="1" applyAlignment="1">
      <alignment horizontal="center"/>
    </xf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165" fontId="1" fillId="0" borderId="15" xfId="0" applyNumberFormat="1" applyFont="1" applyBorder="1" applyAlignment="1">
      <alignment horizontal="right"/>
    </xf>
    <xf numFmtId="0" fontId="1" fillId="0" borderId="30" xfId="0" applyFont="1" applyBorder="1"/>
    <xf numFmtId="165" fontId="1" fillId="0" borderId="16" xfId="0" applyNumberFormat="1" applyFont="1" applyBorder="1" applyAlignment="1">
      <alignment horizontal="right"/>
    </xf>
    <xf numFmtId="0" fontId="15" fillId="0" borderId="10" xfId="0" applyFont="1" applyBorder="1"/>
    <xf numFmtId="0" fontId="16" fillId="0" borderId="11" xfId="2" applyFont="1" applyBorder="1"/>
    <xf numFmtId="0" fontId="7" fillId="0" borderId="3" xfId="0" applyFont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165" fontId="17" fillId="2" borderId="17" xfId="0" applyNumberFormat="1" applyFont="1" applyFill="1" applyBorder="1" applyAlignment="1">
      <alignment horizontal="center" wrapText="1"/>
    </xf>
    <xf numFmtId="0" fontId="2" fillId="0" borderId="0" xfId="0" applyFont="1"/>
    <xf numFmtId="0" fontId="2" fillId="3" borderId="1" xfId="0" applyFont="1" applyFill="1" applyBorder="1"/>
    <xf numFmtId="0" fontId="2" fillId="3" borderId="2" xfId="0" applyFont="1" applyFill="1" applyBorder="1"/>
    <xf numFmtId="164" fontId="2" fillId="3" borderId="13" xfId="1" applyFont="1" applyFill="1" applyBorder="1"/>
    <xf numFmtId="165" fontId="2" fillId="3" borderId="3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4" fontId="4" fillId="0" borderId="0" xfId="0" applyNumberFormat="1" applyFont="1" applyAlignment="1">
      <alignment horizontal="left"/>
    </xf>
    <xf numFmtId="0" fontId="6" fillId="0" borderId="0" xfId="0" applyFont="1"/>
    <xf numFmtId="0" fontId="4" fillId="0" borderId="16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5" fillId="3" borderId="0" xfId="2" applyFill="1" applyProtection="1">
      <protection locked="0"/>
    </xf>
    <xf numFmtId="1" fontId="7" fillId="6" borderId="10" xfId="0" applyNumberFormat="1" applyFont="1" applyFill="1" applyBorder="1" applyAlignment="1" applyProtection="1">
      <alignment horizontal="center" vertical="top"/>
      <protection locked="0"/>
    </xf>
    <xf numFmtId="49" fontId="7" fillId="6" borderId="10" xfId="0" applyNumberFormat="1" applyFont="1" applyFill="1" applyBorder="1" applyAlignment="1" applyProtection="1">
      <alignment horizontal="center" vertical="top"/>
      <protection locked="0"/>
    </xf>
    <xf numFmtId="49" fontId="20" fillId="0" borderId="10" xfId="0" applyNumberFormat="1" applyFont="1" applyBorder="1" applyAlignment="1">
      <alignment horizontal="left" vertical="top"/>
    </xf>
    <xf numFmtId="49" fontId="7" fillId="6" borderId="35" xfId="0" applyNumberFormat="1" applyFont="1" applyFill="1" applyBorder="1" applyAlignment="1" applyProtection="1">
      <alignment horizontal="center" vertical="top"/>
      <protection locked="0"/>
    </xf>
    <xf numFmtId="1" fontId="7" fillId="6" borderId="14" xfId="0" applyNumberFormat="1" applyFont="1" applyFill="1" applyBorder="1" applyAlignment="1" applyProtection="1">
      <alignment horizontal="center" vertical="top"/>
      <protection locked="0"/>
    </xf>
    <xf numFmtId="0" fontId="7" fillId="2" borderId="3" xfId="0" applyFont="1" applyFill="1" applyBorder="1" applyAlignment="1">
      <alignment horizontal="center" vertical="center"/>
    </xf>
    <xf numFmtId="9" fontId="4" fillId="6" borderId="8" xfId="3" applyFont="1" applyFill="1" applyBorder="1" applyAlignment="1" applyProtection="1">
      <alignment horizontal="center"/>
      <protection locked="0"/>
    </xf>
    <xf numFmtId="0" fontId="20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4" fillId="0" borderId="11" xfId="0" applyFont="1" applyBorder="1" applyAlignment="1">
      <alignment horizontal="center"/>
    </xf>
    <xf numFmtId="0" fontId="14" fillId="0" borderId="34" xfId="0" applyFont="1" applyBorder="1" applyAlignment="1">
      <alignment horizontal="center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99"/>
      <color rgb="FF66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119062</xdr:rowOff>
    </xdr:from>
    <xdr:to>
      <xdr:col>0</xdr:col>
      <xdr:colOff>1952446</xdr:colOff>
      <xdr:row>4</xdr:row>
      <xdr:rowOff>659448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119062"/>
          <a:ext cx="1428571" cy="12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risbanecatholic.us11.list-manage.com/track/click?u=bfaf02b25f02379a0f135c94d&amp;id=9590fec624&amp;e=071004066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FF"/>
    <pageSetUpPr fitToPage="1"/>
  </sheetPr>
  <dimension ref="A1:H75"/>
  <sheetViews>
    <sheetView tabSelected="1" zoomScale="85" zoomScaleNormal="85" workbookViewId="0">
      <selection activeCell="B7" sqref="B7"/>
    </sheetView>
  </sheetViews>
  <sheetFormatPr defaultColWidth="11.42578125" defaultRowHeight="15" x14ac:dyDescent="0.2"/>
  <cols>
    <col min="1" max="1" width="34.7109375" style="9" customWidth="1"/>
    <col min="2" max="2" width="63.7109375" style="76" customWidth="1"/>
    <col min="3" max="3" width="16.5703125" style="52" customWidth="1"/>
    <col min="4" max="4" width="12.140625" style="10" customWidth="1"/>
    <col min="5" max="5" width="15.28515625" style="10" customWidth="1"/>
    <col min="6" max="6" width="2" style="10" customWidth="1"/>
    <col min="7" max="16384" width="11.42578125" style="9"/>
  </cols>
  <sheetData>
    <row r="1" spans="1:8" ht="15.75" x14ac:dyDescent="0.25">
      <c r="B1" s="106"/>
      <c r="C1" s="106"/>
      <c r="D1" s="106"/>
      <c r="E1" s="106"/>
      <c r="F1" s="106"/>
      <c r="G1" s="11">
        <v>0</v>
      </c>
    </row>
    <row r="2" spans="1:8" ht="21.6" customHeight="1" x14ac:dyDescent="0.25">
      <c r="B2" s="118" t="s">
        <v>56</v>
      </c>
      <c r="C2" s="118"/>
      <c r="D2" s="118"/>
      <c r="E2" s="118"/>
      <c r="F2" s="106"/>
      <c r="G2" s="11">
        <v>1</v>
      </c>
    </row>
    <row r="3" spans="1:8" ht="13.9" customHeight="1" x14ac:dyDescent="0.25">
      <c r="B3" s="106"/>
      <c r="C3" s="106"/>
      <c r="D3" s="106"/>
      <c r="E3" s="106"/>
      <c r="F3" s="106"/>
      <c r="G3" s="11">
        <v>2</v>
      </c>
    </row>
    <row r="4" spans="1:8" ht="8.1" customHeight="1" x14ac:dyDescent="0.2">
      <c r="B4" s="122"/>
      <c r="C4" s="122"/>
      <c r="D4" s="122"/>
      <c r="E4" s="122"/>
      <c r="F4" s="107"/>
      <c r="G4" s="11">
        <v>3</v>
      </c>
    </row>
    <row r="5" spans="1:8" ht="84.95" customHeight="1" x14ac:dyDescent="0.2">
      <c r="B5" s="123" t="s">
        <v>0</v>
      </c>
      <c r="C5" s="123"/>
      <c r="D5" s="123"/>
      <c r="E5" s="123"/>
      <c r="F5" s="105"/>
      <c r="G5" s="11">
        <v>4</v>
      </c>
    </row>
    <row r="6" spans="1:8" ht="9" customHeight="1" thickBot="1" x14ac:dyDescent="0.25">
      <c r="B6" s="117" t="s">
        <v>1</v>
      </c>
      <c r="C6" s="117"/>
      <c r="D6" s="117"/>
      <c r="E6" s="117"/>
      <c r="F6" s="105"/>
      <c r="G6" s="11">
        <v>5</v>
      </c>
    </row>
    <row r="7" spans="1:8" ht="35.450000000000003" customHeight="1" thickBot="1" x14ac:dyDescent="0.25">
      <c r="A7" s="114" t="s">
        <v>2</v>
      </c>
      <c r="B7" s="113"/>
      <c r="C7" s="12" t="s">
        <v>3</v>
      </c>
      <c r="D7" s="116" t="s">
        <v>4</v>
      </c>
      <c r="E7" s="12" t="s">
        <v>5</v>
      </c>
      <c r="G7" s="11"/>
    </row>
    <row r="8" spans="1:8" ht="15.75" x14ac:dyDescent="0.25">
      <c r="A8" s="109"/>
      <c r="C8" s="13">
        <v>1</v>
      </c>
      <c r="D8" s="14"/>
      <c r="E8" s="115">
        <v>1</v>
      </c>
    </row>
    <row r="9" spans="1:8" ht="15.75" x14ac:dyDescent="0.25">
      <c r="A9" s="110"/>
      <c r="B9" s="15"/>
      <c r="C9" s="16">
        <v>2</v>
      </c>
      <c r="D9" s="14"/>
    </row>
    <row r="10" spans="1:8" ht="15.75" x14ac:dyDescent="0.25">
      <c r="A10" s="111" t="s">
        <v>7</v>
      </c>
      <c r="B10" s="15"/>
      <c r="C10" s="16">
        <v>3</v>
      </c>
      <c r="D10" s="14"/>
    </row>
    <row r="11" spans="1:8" ht="15.75" x14ac:dyDescent="0.25">
      <c r="A11" s="112"/>
      <c r="B11" s="15"/>
      <c r="C11" s="16">
        <v>4</v>
      </c>
      <c r="D11" s="14"/>
    </row>
    <row r="12" spans="1:8" ht="15.6" customHeight="1" thickBot="1" x14ac:dyDescent="0.25">
      <c r="A12" s="111" t="s">
        <v>8</v>
      </c>
      <c r="B12" s="17"/>
      <c r="C12" s="18">
        <v>5</v>
      </c>
      <c r="D12" s="14"/>
      <c r="H12" s="9" t="s">
        <v>52</v>
      </c>
    </row>
    <row r="13" spans="1:8" ht="57" customHeight="1" thickBot="1" x14ac:dyDescent="0.3">
      <c r="A13" s="19" t="s">
        <v>9</v>
      </c>
      <c r="B13" s="20" t="s">
        <v>10</v>
      </c>
      <c r="C13" s="21" t="s">
        <v>11</v>
      </c>
      <c r="D13" s="22" t="s">
        <v>12</v>
      </c>
      <c r="E13" s="23" t="s">
        <v>13</v>
      </c>
      <c r="F13" s="24"/>
    </row>
    <row r="14" spans="1:8" ht="7.15" customHeight="1" x14ac:dyDescent="0.25">
      <c r="A14" s="25"/>
      <c r="B14" s="26"/>
      <c r="C14" s="27"/>
      <c r="D14" s="28"/>
      <c r="E14" s="29"/>
      <c r="F14" s="30"/>
    </row>
    <row r="15" spans="1:8" x14ac:dyDescent="0.2">
      <c r="A15" s="3" t="s">
        <v>14</v>
      </c>
      <c r="B15" s="31" t="s">
        <v>15</v>
      </c>
      <c r="C15" s="5">
        <v>2528</v>
      </c>
      <c r="D15" s="32">
        <f>IFERROR(IF(COUNTA($D$8:$D$12)=1,"1",),)</f>
        <v>0</v>
      </c>
      <c r="E15" s="5">
        <f>C15*D15*$E$8</f>
        <v>0</v>
      </c>
      <c r="F15" s="7"/>
    </row>
    <row r="16" spans="1:8" x14ac:dyDescent="0.2">
      <c r="A16" s="3"/>
      <c r="B16" s="31" t="s">
        <v>16</v>
      </c>
      <c r="C16" s="5">
        <v>4044</v>
      </c>
      <c r="D16" s="32">
        <f>IFERROR(IF(COUNTA($D$8:$D$12)=2,"1",),)</f>
        <v>0</v>
      </c>
      <c r="E16" s="5">
        <f t="shared" ref="E16:E18" si="0">C16*D16*$E$8</f>
        <v>0</v>
      </c>
      <c r="F16" s="7"/>
    </row>
    <row r="17" spans="1:6" x14ac:dyDescent="0.2">
      <c r="A17" s="3"/>
      <c r="B17" s="31" t="s">
        <v>17</v>
      </c>
      <c r="C17" s="5">
        <v>5056</v>
      </c>
      <c r="D17" s="32">
        <f>IFERROR(IF(COUNTA($D$8:$D$12)=3,"1",),)</f>
        <v>0</v>
      </c>
      <c r="E17" s="5">
        <f t="shared" si="0"/>
        <v>0</v>
      </c>
      <c r="F17" s="7"/>
    </row>
    <row r="18" spans="1:6" ht="15.75" thickBot="1" x14ac:dyDescent="0.25">
      <c r="A18" s="33"/>
      <c r="B18" s="34" t="s">
        <v>18</v>
      </c>
      <c r="C18" s="35">
        <v>5560</v>
      </c>
      <c r="D18" s="32">
        <f>IFERROR(IF(COUNTA($D$8:$D$12)&gt;=4,"1",),)</f>
        <v>0</v>
      </c>
      <c r="E18" s="35">
        <f t="shared" si="0"/>
        <v>0</v>
      </c>
      <c r="F18" s="7"/>
    </row>
    <row r="19" spans="1:6" ht="7.9" customHeight="1" x14ac:dyDescent="0.2">
      <c r="A19" s="36"/>
      <c r="B19" s="37"/>
      <c r="C19" s="38"/>
      <c r="D19" s="39"/>
      <c r="E19" s="38"/>
      <c r="F19" s="7"/>
    </row>
    <row r="20" spans="1:6" ht="15.75" x14ac:dyDescent="0.2">
      <c r="A20" s="40" t="s">
        <v>19</v>
      </c>
      <c r="B20" s="41" t="s">
        <v>20</v>
      </c>
      <c r="C20" s="5">
        <v>744</v>
      </c>
      <c r="D20" s="32">
        <f>IFERROR(IF(COUNTA($D$8:$D$12)&gt;0,"1",),)</f>
        <v>0</v>
      </c>
      <c r="E20" s="5">
        <f>SUM(C20*D20*$E$8)</f>
        <v>0</v>
      </c>
      <c r="F20" s="7"/>
    </row>
    <row r="21" spans="1:6" ht="7.9" customHeight="1" x14ac:dyDescent="0.25">
      <c r="A21" s="3"/>
      <c r="B21" s="4"/>
      <c r="C21" s="5"/>
      <c r="D21" s="6"/>
      <c r="E21" s="5"/>
      <c r="F21" s="7"/>
    </row>
    <row r="22" spans="1:6" ht="15.75" x14ac:dyDescent="0.2">
      <c r="A22" s="40" t="s">
        <v>21</v>
      </c>
      <c r="B22" s="42" t="s">
        <v>20</v>
      </c>
      <c r="C22" s="5">
        <v>150</v>
      </c>
      <c r="D22" s="32">
        <f>IFERROR(IF(COUNTA($D$8:$D$12)&gt;0,"1",),)</f>
        <v>0</v>
      </c>
      <c r="E22" s="5">
        <f>SUM(C22*D22*$E$8)</f>
        <v>0</v>
      </c>
      <c r="F22" s="7"/>
    </row>
    <row r="23" spans="1:6" ht="15.75" x14ac:dyDescent="0.2">
      <c r="A23" s="40"/>
      <c r="B23" s="42"/>
      <c r="C23" s="5"/>
      <c r="D23" s="32"/>
      <c r="E23" s="5"/>
      <c r="F23" s="7"/>
    </row>
    <row r="24" spans="1:6" ht="15.75" x14ac:dyDescent="0.2">
      <c r="A24" s="40" t="s">
        <v>22</v>
      </c>
      <c r="B24" s="42" t="s">
        <v>20</v>
      </c>
      <c r="C24" s="5">
        <v>220</v>
      </c>
      <c r="D24" s="32">
        <f>IFERROR(IF(COUNTA($D$8:$D$12)&gt;0,"1",),)</f>
        <v>0</v>
      </c>
      <c r="E24" s="5">
        <f>SUM(C24*D24*$E$8)</f>
        <v>0</v>
      </c>
      <c r="F24" s="7"/>
    </row>
    <row r="25" spans="1:6" ht="16.5" thickBot="1" x14ac:dyDescent="0.3">
      <c r="A25" s="33"/>
      <c r="B25" s="43"/>
      <c r="C25" s="35"/>
      <c r="D25" s="44"/>
      <c r="E25" s="35"/>
      <c r="F25" s="7"/>
    </row>
    <row r="26" spans="1:6" ht="7.15" customHeight="1" x14ac:dyDescent="0.25">
      <c r="A26" s="36"/>
      <c r="B26" s="45"/>
      <c r="C26" s="38"/>
      <c r="D26" s="2"/>
      <c r="E26" s="38"/>
      <c r="F26" s="7"/>
    </row>
    <row r="27" spans="1:6" x14ac:dyDescent="0.2">
      <c r="A27" s="3" t="s">
        <v>23</v>
      </c>
      <c r="B27" s="8" t="s">
        <v>6</v>
      </c>
      <c r="C27" s="5">
        <v>272</v>
      </c>
      <c r="D27" s="32">
        <f>COUNTIF($D$8:$D$12,B27)</f>
        <v>0</v>
      </c>
      <c r="E27" s="5">
        <f t="shared" ref="E27:E44" si="1">SUM(C27*D27*$E$8)</f>
        <v>0</v>
      </c>
      <c r="F27" s="7"/>
    </row>
    <row r="28" spans="1:6" x14ac:dyDescent="0.2">
      <c r="A28" s="8"/>
      <c r="B28" s="8" t="s">
        <v>24</v>
      </c>
      <c r="C28" s="5">
        <v>272</v>
      </c>
      <c r="D28" s="32">
        <f t="shared" ref="D28:D33" si="2">COUNTIF($D$8:$D$12,B28)</f>
        <v>0</v>
      </c>
      <c r="E28" s="5">
        <f t="shared" si="1"/>
        <v>0</v>
      </c>
      <c r="F28" s="7"/>
    </row>
    <row r="29" spans="1:6" x14ac:dyDescent="0.2">
      <c r="A29" s="8"/>
      <c r="B29" s="46" t="s">
        <v>25</v>
      </c>
      <c r="C29" s="5">
        <v>272</v>
      </c>
      <c r="D29" s="32">
        <f t="shared" si="2"/>
        <v>0</v>
      </c>
      <c r="E29" s="5">
        <f t="shared" si="1"/>
        <v>0</v>
      </c>
      <c r="F29" s="7"/>
    </row>
    <row r="30" spans="1:6" x14ac:dyDescent="0.2">
      <c r="A30" s="8"/>
      <c r="B30" s="46" t="s">
        <v>26</v>
      </c>
      <c r="C30" s="5">
        <v>140</v>
      </c>
      <c r="D30" s="32">
        <f t="shared" si="2"/>
        <v>0</v>
      </c>
      <c r="E30" s="5">
        <f t="shared" si="1"/>
        <v>0</v>
      </c>
      <c r="F30" s="7"/>
    </row>
    <row r="31" spans="1:6" x14ac:dyDescent="0.2">
      <c r="A31" s="8"/>
      <c r="B31" s="46" t="s">
        <v>27</v>
      </c>
      <c r="C31" s="5">
        <v>140</v>
      </c>
      <c r="D31" s="32">
        <f t="shared" si="2"/>
        <v>0</v>
      </c>
      <c r="E31" s="5">
        <f t="shared" si="1"/>
        <v>0</v>
      </c>
      <c r="F31" s="7"/>
    </row>
    <row r="32" spans="1:6" x14ac:dyDescent="0.2">
      <c r="A32" s="8"/>
      <c r="B32" s="46" t="s">
        <v>28</v>
      </c>
      <c r="C32" s="5">
        <v>140</v>
      </c>
      <c r="D32" s="32">
        <f t="shared" si="2"/>
        <v>0</v>
      </c>
      <c r="E32" s="5">
        <f t="shared" si="1"/>
        <v>0</v>
      </c>
      <c r="F32" s="7"/>
    </row>
    <row r="33" spans="1:6" x14ac:dyDescent="0.2">
      <c r="A33" s="8"/>
      <c r="B33" s="46" t="s">
        <v>29</v>
      </c>
      <c r="C33" s="5">
        <v>140</v>
      </c>
      <c r="D33" s="32">
        <f t="shared" si="2"/>
        <v>0</v>
      </c>
      <c r="E33" s="5">
        <f t="shared" si="1"/>
        <v>0</v>
      </c>
      <c r="F33" s="7"/>
    </row>
    <row r="34" spans="1:6" ht="8.4499999999999993" customHeight="1" x14ac:dyDescent="0.2">
      <c r="A34" s="8"/>
      <c r="B34" s="47"/>
      <c r="C34" s="5"/>
      <c r="D34" s="6"/>
      <c r="E34" s="5"/>
      <c r="F34" s="7"/>
    </row>
    <row r="35" spans="1:6" x14ac:dyDescent="0.2">
      <c r="A35" s="3" t="s">
        <v>53</v>
      </c>
      <c r="B35" s="46" t="s">
        <v>6</v>
      </c>
      <c r="C35" s="5">
        <v>264</v>
      </c>
      <c r="D35" s="32">
        <f>COUNTIF($D$8:$D$12,B35)</f>
        <v>0</v>
      </c>
      <c r="E35" s="5">
        <f t="shared" si="1"/>
        <v>0</v>
      </c>
      <c r="F35" s="7"/>
    </row>
    <row r="36" spans="1:6" x14ac:dyDescent="0.2">
      <c r="A36" s="3"/>
      <c r="B36" s="46" t="s">
        <v>24</v>
      </c>
      <c r="C36" s="5">
        <v>264</v>
      </c>
      <c r="D36" s="32">
        <f t="shared" ref="D36:D44" si="3">COUNTIF($D$8:$D$12,B36)</f>
        <v>0</v>
      </c>
      <c r="E36" s="5">
        <f t="shared" si="1"/>
        <v>0</v>
      </c>
      <c r="F36" s="7"/>
    </row>
    <row r="37" spans="1:6" x14ac:dyDescent="0.2">
      <c r="A37" s="3"/>
      <c r="B37" s="46" t="s">
        <v>25</v>
      </c>
      <c r="C37" s="5">
        <v>264</v>
      </c>
      <c r="D37" s="32">
        <f t="shared" si="3"/>
        <v>0</v>
      </c>
      <c r="E37" s="5">
        <f t="shared" si="1"/>
        <v>0</v>
      </c>
      <c r="F37" s="7"/>
    </row>
    <row r="38" spans="1:6" x14ac:dyDescent="0.2">
      <c r="A38" s="3"/>
      <c r="B38" s="46" t="s">
        <v>26</v>
      </c>
      <c r="C38" s="5">
        <v>264</v>
      </c>
      <c r="D38" s="32">
        <f t="shared" si="3"/>
        <v>0</v>
      </c>
      <c r="E38" s="5">
        <f t="shared" si="1"/>
        <v>0</v>
      </c>
      <c r="F38" s="7"/>
    </row>
    <row r="39" spans="1:6" x14ac:dyDescent="0.2">
      <c r="A39" s="3"/>
      <c r="B39" s="46" t="s">
        <v>27</v>
      </c>
      <c r="C39" s="5">
        <v>264</v>
      </c>
      <c r="D39" s="32">
        <f t="shared" si="3"/>
        <v>0</v>
      </c>
      <c r="E39" s="5">
        <f t="shared" si="1"/>
        <v>0</v>
      </c>
      <c r="F39" s="7"/>
    </row>
    <row r="40" spans="1:6" x14ac:dyDescent="0.2">
      <c r="A40" s="3"/>
      <c r="B40" s="46" t="s">
        <v>28</v>
      </c>
      <c r="C40" s="5">
        <v>276</v>
      </c>
      <c r="D40" s="32">
        <f t="shared" si="3"/>
        <v>0</v>
      </c>
      <c r="E40" s="5">
        <f t="shared" si="1"/>
        <v>0</v>
      </c>
      <c r="F40" s="7"/>
    </row>
    <row r="41" spans="1:6" x14ac:dyDescent="0.2">
      <c r="A41" s="3"/>
      <c r="B41" s="46" t="s">
        <v>29</v>
      </c>
      <c r="C41" s="5">
        <v>276</v>
      </c>
      <c r="D41" s="32">
        <f t="shared" si="3"/>
        <v>0</v>
      </c>
      <c r="E41" s="5">
        <f t="shared" si="1"/>
        <v>0</v>
      </c>
      <c r="F41" s="7"/>
    </row>
    <row r="42" spans="1:6" ht="6" customHeight="1" x14ac:dyDescent="0.2">
      <c r="A42" s="3"/>
      <c r="B42" s="46"/>
      <c r="C42" s="5"/>
      <c r="D42" s="32"/>
      <c r="E42" s="5"/>
      <c r="F42" s="7"/>
    </row>
    <row r="43" spans="1:6" x14ac:dyDescent="0.2">
      <c r="A43" s="3" t="s">
        <v>30</v>
      </c>
      <c r="B43" s="46" t="s">
        <v>26</v>
      </c>
      <c r="C43" s="5">
        <v>110</v>
      </c>
      <c r="D43" s="32">
        <f t="shared" si="3"/>
        <v>0</v>
      </c>
      <c r="E43" s="5">
        <f t="shared" si="1"/>
        <v>0</v>
      </c>
      <c r="F43" s="7"/>
    </row>
    <row r="44" spans="1:6" x14ac:dyDescent="0.2">
      <c r="A44" s="3"/>
      <c r="B44" s="46" t="s">
        <v>27</v>
      </c>
      <c r="C44" s="5">
        <v>110</v>
      </c>
      <c r="D44" s="32">
        <f t="shared" si="3"/>
        <v>0</v>
      </c>
      <c r="E44" s="5">
        <f t="shared" si="1"/>
        <v>0</v>
      </c>
      <c r="F44" s="7"/>
    </row>
    <row r="45" spans="1:6" x14ac:dyDescent="0.2">
      <c r="A45" s="48"/>
      <c r="B45" s="49"/>
      <c r="C45" s="50"/>
      <c r="D45" s="51"/>
      <c r="E45" s="50"/>
      <c r="F45" s="7"/>
    </row>
    <row r="46" spans="1:6" x14ac:dyDescent="0.2">
      <c r="A46" s="3" t="s">
        <v>31</v>
      </c>
      <c r="B46" s="46" t="s">
        <v>26</v>
      </c>
      <c r="C46" s="5">
        <v>228</v>
      </c>
      <c r="D46" s="32">
        <f>COUNTIF($D$8:$D$12,B46)</f>
        <v>0</v>
      </c>
      <c r="E46" s="5">
        <f>C46*D46*$E$8</f>
        <v>0</v>
      </c>
      <c r="F46" s="7"/>
    </row>
    <row r="47" spans="1:6" x14ac:dyDescent="0.2">
      <c r="A47" s="3" t="s">
        <v>31</v>
      </c>
      <c r="B47" s="46" t="s">
        <v>27</v>
      </c>
      <c r="C47" s="5">
        <v>228</v>
      </c>
      <c r="D47" s="32">
        <f>COUNTIF($D$8:$D$12,B47)</f>
        <v>0</v>
      </c>
      <c r="E47" s="5">
        <f>C47*D47*$E$8</f>
        <v>0</v>
      </c>
      <c r="F47" s="7"/>
    </row>
    <row r="48" spans="1:6" x14ac:dyDescent="0.2">
      <c r="A48" s="3" t="s">
        <v>31</v>
      </c>
      <c r="B48" s="46" t="s">
        <v>28</v>
      </c>
      <c r="C48" s="5">
        <v>264</v>
      </c>
      <c r="D48" s="32">
        <f>COUNTIF($D$8:$D$12,B48)</f>
        <v>0</v>
      </c>
      <c r="E48" s="5">
        <f t="shared" ref="E48:E49" si="4">C48*D48*$E$8</f>
        <v>0</v>
      </c>
      <c r="F48" s="7"/>
    </row>
    <row r="49" spans="1:6" x14ac:dyDescent="0.2">
      <c r="A49" s="3" t="s">
        <v>31</v>
      </c>
      <c r="B49" s="46" t="s">
        <v>29</v>
      </c>
      <c r="C49" s="5">
        <v>264</v>
      </c>
      <c r="D49" s="32">
        <f>COUNTIF($D$8:$D$12,B49)</f>
        <v>0</v>
      </c>
      <c r="E49" s="5">
        <f t="shared" si="4"/>
        <v>0</v>
      </c>
      <c r="F49" s="7"/>
    </row>
    <row r="50" spans="1:6" ht="8.4499999999999993" customHeight="1" x14ac:dyDescent="0.2">
      <c r="A50" s="8"/>
      <c r="B50" s="47"/>
      <c r="C50" s="5"/>
      <c r="D50" s="32"/>
      <c r="E50" s="5"/>
      <c r="F50" s="7"/>
    </row>
    <row r="51" spans="1:6" x14ac:dyDescent="0.2">
      <c r="A51" s="3" t="s">
        <v>32</v>
      </c>
      <c r="B51" s="46" t="s">
        <v>27</v>
      </c>
      <c r="C51" s="5">
        <v>375</v>
      </c>
      <c r="D51" s="32">
        <f>COUNTIF($D$8:$D$12,B51)</f>
        <v>0</v>
      </c>
      <c r="E51" s="5">
        <f t="shared" ref="E51:E53" si="5">C51*D51*$E$8</f>
        <v>0</v>
      </c>
      <c r="F51" s="7"/>
    </row>
    <row r="52" spans="1:6" x14ac:dyDescent="0.2">
      <c r="A52" s="3" t="s">
        <v>32</v>
      </c>
      <c r="B52" s="46" t="s">
        <v>28</v>
      </c>
      <c r="C52" s="5">
        <v>290</v>
      </c>
      <c r="D52" s="32">
        <f t="shared" ref="D52:D53" si="6">COUNTIF($D$8:$D$12,B52)</f>
        <v>0</v>
      </c>
      <c r="E52" s="5">
        <f t="shared" si="5"/>
        <v>0</v>
      </c>
      <c r="F52" s="7"/>
    </row>
    <row r="53" spans="1:6" x14ac:dyDescent="0.2">
      <c r="A53" s="3" t="s">
        <v>32</v>
      </c>
      <c r="B53" s="46" t="s">
        <v>29</v>
      </c>
      <c r="C53" s="5">
        <v>290</v>
      </c>
      <c r="D53" s="32">
        <f t="shared" si="6"/>
        <v>0</v>
      </c>
      <c r="E53" s="5">
        <f t="shared" si="5"/>
        <v>0</v>
      </c>
      <c r="F53" s="7"/>
    </row>
    <row r="54" spans="1:6" ht="9.6" customHeight="1" x14ac:dyDescent="0.2">
      <c r="A54" s="3"/>
      <c r="B54" s="46"/>
      <c r="C54" s="5"/>
      <c r="D54" s="32"/>
      <c r="E54" s="5"/>
      <c r="F54" s="7"/>
    </row>
    <row r="55" spans="1:6" ht="26.25" customHeight="1" thickBot="1" x14ac:dyDescent="0.25">
      <c r="A55" s="124" t="s">
        <v>54</v>
      </c>
      <c r="B55" s="125"/>
      <c r="C55" s="125"/>
      <c r="D55" s="104"/>
      <c r="E55" s="5"/>
      <c r="F55" s="7"/>
    </row>
    <row r="56" spans="1:6" s="72" customFormat="1" ht="25.9" customHeight="1" thickBot="1" x14ac:dyDescent="0.25">
      <c r="A56" s="90"/>
      <c r="B56" s="119" t="s">
        <v>55</v>
      </c>
      <c r="C56" s="120"/>
      <c r="D56" s="121"/>
      <c r="E56" s="91">
        <f>SUM(E15:E55)</f>
        <v>0</v>
      </c>
      <c r="F56" s="73"/>
    </row>
    <row r="57" spans="1:6" s="56" customFormat="1" ht="9" customHeight="1" thickBot="1" x14ac:dyDescent="0.3">
      <c r="A57" s="53"/>
      <c r="B57" s="54"/>
      <c r="C57" s="55"/>
      <c r="D57" s="55"/>
      <c r="E57" s="24"/>
      <c r="F57" s="24"/>
    </row>
    <row r="58" spans="1:6" ht="31.5" thickTop="1" thickBot="1" x14ac:dyDescent="0.3">
      <c r="A58" s="103" t="s">
        <v>33</v>
      </c>
      <c r="B58" s="80" t="s">
        <v>34</v>
      </c>
      <c r="C58" s="57"/>
      <c r="D58" s="58"/>
      <c r="E58" s="95" t="s">
        <v>35</v>
      </c>
      <c r="F58" s="59"/>
    </row>
    <row r="59" spans="1:6" ht="15.75" thickTop="1" x14ac:dyDescent="0.2">
      <c r="B59" s="60" t="s">
        <v>36</v>
      </c>
      <c r="C59" s="61"/>
      <c r="D59" s="62"/>
      <c r="E59" s="63"/>
      <c r="F59" s="64"/>
    </row>
    <row r="60" spans="1:6" ht="15.75" thickBot="1" x14ac:dyDescent="0.25">
      <c r="B60" s="65" t="s">
        <v>37</v>
      </c>
      <c r="C60" s="66"/>
      <c r="D60" s="67"/>
      <c r="E60" s="68"/>
      <c r="F60" s="64"/>
    </row>
    <row r="61" spans="1:6" ht="11.45" customHeight="1" thickTop="1" thickBot="1" x14ac:dyDescent="0.25">
      <c r="B61" s="69"/>
      <c r="C61" s="56"/>
      <c r="D61" s="70"/>
      <c r="E61" s="64"/>
      <c r="F61" s="64"/>
    </row>
    <row r="62" spans="1:6" s="96" customFormat="1" ht="18.75" thickBot="1" x14ac:dyDescent="0.3">
      <c r="B62" s="97" t="s">
        <v>38</v>
      </c>
      <c r="C62" s="98"/>
      <c r="D62" s="99"/>
      <c r="E62" s="100">
        <f>E56-E59+E60</f>
        <v>0</v>
      </c>
      <c r="F62" s="101"/>
    </row>
    <row r="63" spans="1:6" s="56" customFormat="1" ht="16.5" customHeight="1" x14ac:dyDescent="0.25">
      <c r="A63" s="74"/>
      <c r="B63" s="74"/>
      <c r="D63" s="70"/>
      <c r="E63" s="71"/>
      <c r="F63" s="64"/>
    </row>
    <row r="64" spans="1:6" s="56" customFormat="1" ht="5.45" customHeight="1" x14ac:dyDescent="0.25">
      <c r="A64" s="74"/>
      <c r="B64" s="75"/>
      <c r="C64" s="75"/>
      <c r="D64" s="75"/>
      <c r="E64" s="73"/>
      <c r="F64" s="73"/>
    </row>
    <row r="65" spans="1:6" ht="13.9" customHeight="1" thickBot="1" x14ac:dyDescent="0.25">
      <c r="E65" s="1" t="s">
        <v>39</v>
      </c>
    </row>
    <row r="66" spans="1:6" ht="15.75" x14ac:dyDescent="0.25">
      <c r="A66" s="81" t="s">
        <v>40</v>
      </c>
      <c r="B66" s="82" t="s">
        <v>41</v>
      </c>
      <c r="C66" s="83"/>
      <c r="D66" s="92" t="s">
        <v>42</v>
      </c>
      <c r="E66" s="77">
        <f>E62/40</f>
        <v>0</v>
      </c>
      <c r="F66" s="24"/>
    </row>
    <row r="67" spans="1:6" ht="15.75" x14ac:dyDescent="0.25">
      <c r="A67" s="88" t="s">
        <v>43</v>
      </c>
      <c r="B67" s="84" t="s">
        <v>44</v>
      </c>
      <c r="C67" s="85"/>
      <c r="D67" s="93" t="s">
        <v>45</v>
      </c>
      <c r="E67" s="78">
        <f>E62/20</f>
        <v>0</v>
      </c>
      <c r="F67" s="24"/>
    </row>
    <row r="68" spans="1:6" ht="15.75" x14ac:dyDescent="0.25">
      <c r="A68" s="88" t="s">
        <v>46</v>
      </c>
      <c r="B68" s="84" t="s">
        <v>47</v>
      </c>
      <c r="C68" s="85"/>
      <c r="D68" s="93" t="s">
        <v>48</v>
      </c>
      <c r="E68" s="78">
        <f>E62/10</f>
        <v>0</v>
      </c>
      <c r="F68" s="24"/>
    </row>
    <row r="69" spans="1:6" ht="16.5" thickBot="1" x14ac:dyDescent="0.3">
      <c r="A69" s="89"/>
      <c r="B69" s="86" t="s">
        <v>49</v>
      </c>
      <c r="C69" s="87"/>
      <c r="D69" s="94" t="s">
        <v>50</v>
      </c>
      <c r="E69" s="79">
        <f>E62/4</f>
        <v>0</v>
      </c>
      <c r="F69" s="24"/>
    </row>
    <row r="70" spans="1:6" ht="3.6" customHeight="1" x14ac:dyDescent="0.2"/>
    <row r="71" spans="1:6" x14ac:dyDescent="0.2">
      <c r="A71" s="108" t="s">
        <v>51</v>
      </c>
    </row>
    <row r="73" spans="1:6" x14ac:dyDescent="0.2">
      <c r="B73" s="102"/>
    </row>
    <row r="74" spans="1:6" x14ac:dyDescent="0.2">
      <c r="B74" s="102"/>
    </row>
    <row r="75" spans="1:6" x14ac:dyDescent="0.2">
      <c r="B75" s="102"/>
    </row>
  </sheetData>
  <sheetProtection sheet="1" formatCells="0" selectLockedCells="1"/>
  <mergeCells count="6">
    <mergeCell ref="B6:E6"/>
    <mergeCell ref="B2:E2"/>
    <mergeCell ref="B56:D56"/>
    <mergeCell ref="B4:E4"/>
    <mergeCell ref="B5:E5"/>
    <mergeCell ref="A55:C55"/>
  </mergeCells>
  <dataValidations xWindow="1206" yWindow="521" count="1">
    <dataValidation type="list" allowBlank="1" showInputMessage="1" showErrorMessage="1" errorTitle="Year Level Entry Required" error="Select the Year Level from the drop down box provided" promptTitle="Use the Drop Arrow" prompt="Select the Year Level" sqref="D8:D12" xr:uid="{00000000-0002-0000-0000-000000000000}">
      <formula1>$B$35:$B$41</formula1>
    </dataValidation>
  </dataValidations>
  <hyperlinks>
    <hyperlink ref="A71" r:id="rId1" xr:uid="{00000000-0004-0000-0000-000000000000}"/>
  </hyperlinks>
  <printOptions horizontalCentered="1"/>
  <pageMargins left="0.23622047244094491" right="0.23622047244094491" top="0.15748031496062992" bottom="0.15748031496062992" header="0.31496062992125984" footer="0.31496062992125984"/>
  <pageSetup paperSize="9" scale="70" orientation="portrait" r:id="rId2"/>
  <ignoredErrors>
    <ignoredError sqref="D27:D31 D35:D39 D41 D33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F47E4-90AE-4FE5-8925-07FE20D5DDA0}">
  <dimension ref="A1"/>
  <sheetViews>
    <sheetView workbookViewId="0">
      <selection sqref="A1:A1048576"/>
    </sheetView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B49CD5F140514997D6A1ABCCCC3AC1" ma:contentTypeVersion="2" ma:contentTypeDescription="Create a new document." ma:contentTypeScope="" ma:versionID="0f30edeefa51186f52226657105fed6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7495c11f9cb744321fa7fed5f64acf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AF36A37-915D-4856-8BBE-BFA50FE2EF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A341C3-CA93-4AF2-BCF7-9C29DCFDA7D9}"/>
</file>

<file path=customXml/itemProps3.xml><?xml version="1.0" encoding="utf-8"?>
<ds:datastoreItem xmlns:ds="http://schemas.openxmlformats.org/officeDocument/2006/customXml" ds:itemID="{3B42D0B0-7F94-4E7B-94F4-C1C97F76B8B2}">
  <ds:schemaRefs>
    <ds:schemaRef ds:uri="http://schemas.microsoft.com/PowerBIAddIn"/>
  </ds:schemaRefs>
</ds:datastoreItem>
</file>

<file path=customXml/itemProps4.xml><?xml version="1.0" encoding="utf-8"?>
<ds:datastoreItem xmlns:ds="http://schemas.openxmlformats.org/officeDocument/2006/customXml" ds:itemID="{16858912-EA38-4A86-B68D-B23FE883B35C}">
  <ds:schemaRefs>
    <ds:schemaRef ds:uri="http://schemas.microsoft.com/office/2006/metadata/properties"/>
    <ds:schemaRef ds:uri="http://schemas.microsoft.com/office/infopath/2007/PartnerControls"/>
    <ds:schemaRef ds:uri="28b055e7-205a-4448-bb44-ae9b023f5265"/>
    <ds:schemaRef ds:uri="4925f9ad-e1cf-4920-821a-449ee2c88f92"/>
  </ds:schemaRefs>
</ds:datastoreItem>
</file>

<file path=customXml/itemProps5.xml><?xml version="1.0" encoding="utf-8"?>
<ds:datastoreItem xmlns:ds="http://schemas.openxmlformats.org/officeDocument/2006/customXml" ds:itemID="{845FB21A-FD49-42F4-851D-F4B03E35F78E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378620f7-aa4a-40ac-902a-2ef913d8ed69}" enabled="0" method="" siteId="{378620f7-aa4a-40ac-902a-2ef913d8ed6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Fee Calculation 2026</vt:lpstr>
      <vt:lpstr>Sheet1</vt:lpstr>
      <vt:lpstr>'Fee Calculation 2026'!Print_Area</vt:lpstr>
    </vt:vector>
  </TitlesOfParts>
  <Manager/>
  <Company>St. Joseph's College, Gregory Terrace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dcoetzee</dc:creator>
  <cp:keywords/>
  <dc:description/>
  <cp:lastModifiedBy>Susan Delaney</cp:lastModifiedBy>
  <cp:revision/>
  <dcterms:created xsi:type="dcterms:W3CDTF">2013-07-05T04:58:52Z</dcterms:created>
  <dcterms:modified xsi:type="dcterms:W3CDTF">2025-11-11T22:56:12Z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lpwstr>1</vt:lpwstr>
  </property>
  <property fmtid="{D5CDD505-2E9C-101B-9397-08002B2CF9AE}" pid="3" name="ContentTypeId">
    <vt:lpwstr>0x01010018B49CD5F140514997D6A1ABCCCC3AC1</vt:lpwstr>
  </property>
  <property fmtid="{D5CDD505-2E9C-101B-9397-08002B2CF9AE}" pid="4" name="Order">
    <vt:r8>3000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emplateUrl">
    <vt:lpwstr/>
  </property>
  <property fmtid="{D5CDD505-2E9C-101B-9397-08002B2CF9AE}" pid="8" name="AuthorIds_UIVersion_35840">
    <vt:lpwstr>57</vt:lpwstr>
  </property>
  <property fmtid="{D5CDD505-2E9C-101B-9397-08002B2CF9AE}" pid="9" name="MediaServiceImageTags">
    <vt:lpwstr/>
  </property>
  <property fmtid="{D5CDD505-2E9C-101B-9397-08002B2CF9AE}" pid="10" name="SharedWithUsers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